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bd73c8c1585cd6e8/Dokumenter/hansa/o-gruppa/2025/"/>
    </mc:Choice>
  </mc:AlternateContent>
  <xr:revisionPtr revIDLastSave="0" documentId="8_{7ECBBB2D-D1F4-49A6-AC23-8E417706CB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ientering" sheetId="10" r:id="rId1"/>
    <sheet name="Ark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0" l="1"/>
  <c r="L11" i="10"/>
  <c r="L19" i="10" s="1"/>
  <c r="L23" i="10"/>
  <c r="L37" i="10"/>
  <c r="L52" i="10"/>
  <c r="K52" i="10"/>
  <c r="K11" i="10"/>
  <c r="K19" i="10" s="1"/>
  <c r="K23" i="10"/>
  <c r="K37" i="10"/>
  <c r="C47" i="11"/>
  <c r="C49" i="11" s="1"/>
  <c r="C33" i="11"/>
  <c r="C20" i="11"/>
  <c r="C8" i="11"/>
  <c r="C16" i="11" s="1"/>
  <c r="I52" i="10"/>
  <c r="J37" i="10"/>
  <c r="C37" i="10"/>
  <c r="D37" i="10"/>
  <c r="E37" i="10"/>
  <c r="F37" i="10"/>
  <c r="G37" i="10"/>
  <c r="K53" i="10" l="1"/>
  <c r="K55" i="10" s="1"/>
  <c r="K59" i="10" s="1"/>
  <c r="L53" i="10"/>
  <c r="L55" i="10" s="1"/>
  <c r="L59" i="10" s="1"/>
  <c r="C51" i="11"/>
  <c r="C55" i="11" s="1"/>
  <c r="H19" i="10"/>
  <c r="G11" i="10"/>
  <c r="C20" i="10"/>
  <c r="C11" i="10"/>
  <c r="J52" i="10"/>
  <c r="H50" i="10"/>
  <c r="H52" i="10" s="1"/>
  <c r="H37" i="10"/>
  <c r="J23" i="10"/>
  <c r="I23" i="10"/>
  <c r="J11" i="10"/>
  <c r="J19" i="10" s="1"/>
  <c r="I11" i="10"/>
  <c r="I19" i="10" s="1"/>
  <c r="H11" i="10"/>
  <c r="F11" i="10"/>
  <c r="E11" i="10"/>
  <c r="D11" i="10"/>
  <c r="H53" i="10" l="1"/>
  <c r="I37" i="10"/>
  <c r="I53" i="10" s="1"/>
  <c r="I55" i="10" s="1"/>
  <c r="I59" i="10" s="1"/>
  <c r="J53" i="10"/>
  <c r="J55" i="10" l="1"/>
  <c r="J59" i="10" s="1"/>
</calcChain>
</file>

<file path=xl/sharedStrings.xml><?xml version="1.0" encoding="utf-8"?>
<sst xmlns="http://schemas.openxmlformats.org/spreadsheetml/2006/main" count="138" uniqueCount="78">
  <si>
    <t>Kto.</t>
  </si>
  <si>
    <t>Tall i 1.000 kr</t>
  </si>
  <si>
    <t>Budsjett</t>
  </si>
  <si>
    <t>Regnskap</t>
  </si>
  <si>
    <t>nr.</t>
  </si>
  <si>
    <t>Kontonavn.</t>
  </si>
  <si>
    <t>Kiosksalg</t>
  </si>
  <si>
    <t>Tilskudd Hovedforbund</t>
  </si>
  <si>
    <t>Overf./tilskudd fra hovedlaget</t>
  </si>
  <si>
    <t>Treningsavgift</t>
  </si>
  <si>
    <t>Diverse arrangement</t>
  </si>
  <si>
    <t>Sum driftsinntekter</t>
  </si>
  <si>
    <t>Kjøp kioskvarer</t>
  </si>
  <si>
    <t>Annet driftsmatriale, rekvisita</t>
  </si>
  <si>
    <t>Regnskapshonorar</t>
  </si>
  <si>
    <t>Kontorrekvisita</t>
  </si>
  <si>
    <t>Møter, kurs, sosialt</t>
  </si>
  <si>
    <t>Annonser, reklame, hjemmeside</t>
  </si>
  <si>
    <t>Medlemskontingenter</t>
  </si>
  <si>
    <t>Premier</t>
  </si>
  <si>
    <t>Betaling av startkontingent</t>
  </si>
  <si>
    <t>Lisenser, gebyrer</t>
  </si>
  <si>
    <t>Div. kostnader</t>
  </si>
  <si>
    <t>Sum driftskostnader</t>
  </si>
  <si>
    <t>Driftsresultat</t>
  </si>
  <si>
    <t>Resultat</t>
  </si>
  <si>
    <t>Stolpejakta</t>
  </si>
  <si>
    <t>Avskrivninger</t>
  </si>
  <si>
    <t>Sum varekostnader</t>
  </si>
  <si>
    <t>Sum personalkostnader</t>
  </si>
  <si>
    <t>Sum andre driftskostnader</t>
  </si>
  <si>
    <t>Netto finanskostnader</t>
  </si>
  <si>
    <t>Bankgebyrer</t>
  </si>
  <si>
    <t>Annonsesalg</t>
  </si>
  <si>
    <t>Salg drakter egenandeler</t>
  </si>
  <si>
    <t>Sponsorinntekter/Annonsesalg</t>
  </si>
  <si>
    <t>SUM SALGSINNTEKT</t>
  </si>
  <si>
    <t>Varig utstyr</t>
  </si>
  <si>
    <t>Røros Idrettslag - Orientering</t>
  </si>
  <si>
    <t>Avdeling 7</t>
  </si>
  <si>
    <t>Koronakompensasjon</t>
  </si>
  <si>
    <t>Startkontingent</t>
  </si>
  <si>
    <t>46 000</t>
  </si>
  <si>
    <t>Kjøp drakter</t>
  </si>
  <si>
    <t>Fremmede tjenester</t>
  </si>
  <si>
    <t>Leie utstyr</t>
  </si>
  <si>
    <t>Treningsutgitft</t>
  </si>
  <si>
    <t>Bilgodt. u/10000</t>
  </si>
  <si>
    <t>Reisekostnad, ikke oppgavepliktig</t>
  </si>
  <si>
    <t>Utg. treningsleir</t>
  </si>
  <si>
    <t>Salgskostnader</t>
  </si>
  <si>
    <t>Stolpejakten</t>
  </si>
  <si>
    <t>140 652</t>
  </si>
  <si>
    <t>89 100</t>
  </si>
  <si>
    <t>79 097</t>
  </si>
  <si>
    <t>154 100</t>
  </si>
  <si>
    <t>153 614</t>
  </si>
  <si>
    <t>108 069</t>
  </si>
  <si>
    <t>−44 100</t>
  </si>
  <si>
    <t>−8 063</t>
  </si>
  <si>
    <t>−14 100</t>
  </si>
  <si>
    <t>−34 629</t>
  </si>
  <si>
    <t>−44 325</t>
  </si>
  <si>
    <t>424,78</t>
  </si>
  <si>
    <t xml:space="preserve">* </t>
  </si>
  <si>
    <t>Budsjett Forslag</t>
  </si>
  <si>
    <t>*Regnskap</t>
  </si>
  <si>
    <t>kto 7771 Vips</t>
  </si>
  <si>
    <t>kto 7790</t>
  </si>
  <si>
    <t>Arrangement</t>
  </si>
  <si>
    <t>Rentekost leverandør</t>
  </si>
  <si>
    <t>kto 6040 Påløpt avkskrivning</t>
  </si>
  <si>
    <t>Merknader til regnskap 2024</t>
  </si>
  <si>
    <t>ink kto 7420 blomster 1000 kr</t>
  </si>
  <si>
    <t>Kjøp drakter og utstyr til eget bruk</t>
  </si>
  <si>
    <t>Er både kjøp og vips salg av drakter, samt kjøp av brikker og post enhet</t>
  </si>
  <si>
    <t>* Basert på foreløpig regnskap motatt 25.02</t>
  </si>
  <si>
    <t>Kiosk+parkering (vipps)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</si>
</sst>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2D2DF"/>
      </left>
      <right style="thin">
        <color rgb="FFD2D2DF"/>
      </right>
      <top style="thin">
        <color rgb="FFD2D2DF"/>
      </top>
      <bottom/>
      <diagonal/>
    </border>
    <border>
      <left/>
      <right style="thin">
        <color rgb="FFD2D2DF"/>
      </right>
      <top style="thin">
        <color rgb="FFD2D2DF"/>
      </top>
      <bottom style="thin">
        <color rgb="FFD2D2D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2D2DF"/>
      </left>
      <right/>
      <top style="thin">
        <color rgb="FFD2D2DF"/>
      </top>
      <bottom style="thin">
        <color rgb="FFD2D2D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2" borderId="3" xfId="0" applyFont="1" applyFill="1" applyBorder="1"/>
    <xf numFmtId="0" fontId="1" fillId="0" borderId="5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3" fontId="2" fillId="0" borderId="3" xfId="0" applyNumberFormat="1" applyFont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3" xfId="0" applyFont="1" applyFill="1" applyBorder="1"/>
    <xf numFmtId="3" fontId="2" fillId="3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2" borderId="1" xfId="0" applyFont="1" applyFill="1" applyBorder="1"/>
    <xf numFmtId="3" fontId="1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/>
    <xf numFmtId="3" fontId="2" fillId="2" borderId="3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0" borderId="8" xfId="0" applyFont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right"/>
    </xf>
    <xf numFmtId="0" fontId="2" fillId="5" borderId="3" xfId="0" applyFont="1" applyFill="1" applyBorder="1"/>
    <xf numFmtId="0" fontId="2" fillId="5" borderId="3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right"/>
    </xf>
    <xf numFmtId="0" fontId="2" fillId="0" borderId="2" xfId="0" applyFont="1" applyBorder="1"/>
    <xf numFmtId="0" fontId="1" fillId="2" borderId="10" xfId="0" applyFont="1" applyFill="1" applyBorder="1" applyAlignment="1">
      <alignment horizontal="center"/>
    </xf>
    <xf numFmtId="0" fontId="2" fillId="7" borderId="1" xfId="0" applyFont="1" applyFill="1" applyBorder="1"/>
    <xf numFmtId="0" fontId="2" fillId="7" borderId="3" xfId="0" applyFont="1" applyFill="1" applyBorder="1" applyAlignment="1">
      <alignment horizontal="right"/>
    </xf>
    <xf numFmtId="1" fontId="1" fillId="2" borderId="3" xfId="0" applyNumberFormat="1" applyFont="1" applyFill="1" applyBorder="1" applyAlignment="1">
      <alignment horizontal="right"/>
    </xf>
    <xf numFmtId="1" fontId="2" fillId="3" borderId="3" xfId="0" applyNumberFormat="1" applyFont="1" applyFill="1" applyBorder="1" applyAlignment="1">
      <alignment horizontal="right"/>
    </xf>
    <xf numFmtId="0" fontId="2" fillId="3" borderId="11" xfId="0" applyFont="1" applyFill="1" applyBorder="1"/>
    <xf numFmtId="1" fontId="2" fillId="0" borderId="11" xfId="0" applyNumberFormat="1" applyFont="1" applyBorder="1" applyAlignment="1">
      <alignment horizontal="right"/>
    </xf>
    <xf numFmtId="1" fontId="2" fillId="0" borderId="3" xfId="0" applyNumberFormat="1" applyFont="1" applyBorder="1"/>
    <xf numFmtId="1" fontId="2" fillId="5" borderId="3" xfId="0" applyNumberFormat="1" applyFont="1" applyFill="1" applyBorder="1" applyAlignment="1">
      <alignment horizontal="right"/>
    </xf>
    <xf numFmtId="1" fontId="2" fillId="7" borderId="3" xfId="0" applyNumberFormat="1" applyFont="1" applyFill="1" applyBorder="1" applyAlignment="1">
      <alignment horizontal="right"/>
    </xf>
    <xf numFmtId="0" fontId="2" fillId="7" borderId="3" xfId="0" applyFont="1" applyFill="1" applyBorder="1"/>
    <xf numFmtId="1" fontId="2" fillId="4" borderId="3" xfId="0" applyNumberFormat="1" applyFont="1" applyFill="1" applyBorder="1" applyAlignment="1">
      <alignment horizontal="right"/>
    </xf>
    <xf numFmtId="1" fontId="2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S1005"/>
  <sheetViews>
    <sheetView tabSelected="1" zoomScale="110" zoomScaleNormal="110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M55" sqref="M55"/>
    </sheetView>
  </sheetViews>
  <sheetFormatPr baseColWidth="10" defaultColWidth="12.5546875" defaultRowHeight="15.75" customHeight="1" x14ac:dyDescent="0.25"/>
  <cols>
    <col min="1" max="1" width="19.21875" customWidth="1"/>
    <col min="2" max="2" width="32.5546875" bestFit="1" customWidth="1"/>
    <col min="3" max="3" width="13.21875" hidden="1" customWidth="1"/>
    <col min="4" max="4" width="12.44140625" customWidth="1"/>
    <col min="5" max="5" width="14.21875" customWidth="1"/>
    <col min="6" max="6" width="12.44140625" customWidth="1"/>
    <col min="7" max="7" width="11.44140625" customWidth="1"/>
    <col min="8" max="8" width="12.44140625" customWidth="1"/>
    <col min="9" max="9" width="11.44140625" customWidth="1"/>
    <col min="10" max="10" width="8.77734375" bestFit="1" customWidth="1"/>
    <col min="11" max="11" width="12.44140625" customWidth="1"/>
    <col min="12" max="45" width="19.21875" customWidth="1"/>
  </cols>
  <sheetData>
    <row r="1" spans="1:45" ht="15.75" customHeight="1" x14ac:dyDescent="0.25">
      <c r="A1" s="3" t="s">
        <v>38</v>
      </c>
      <c r="B1" s="4"/>
      <c r="C1" s="3"/>
      <c r="D1" s="3"/>
      <c r="E1" s="3"/>
      <c r="F1" s="3"/>
      <c r="G1" s="3"/>
      <c r="H1" s="4"/>
      <c r="I1" s="3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5.75" customHeight="1" x14ac:dyDescent="0.25">
      <c r="A2" s="3" t="s">
        <v>39</v>
      </c>
      <c r="B2" s="4"/>
      <c r="C2" s="3"/>
      <c r="D2" s="3"/>
      <c r="E2" s="3"/>
      <c r="F2" s="3"/>
      <c r="G2" s="3"/>
      <c r="H2" s="3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.75" customHeight="1" thickBot="1" x14ac:dyDescent="0.3">
      <c r="A3" s="3"/>
      <c r="B3" s="4"/>
      <c r="C3" s="5"/>
      <c r="D3" s="5"/>
      <c r="E3" s="5"/>
      <c r="F3" s="5"/>
      <c r="G3" s="5"/>
      <c r="H3" s="23"/>
      <c r="J3" s="8"/>
      <c r="K3" t="s">
        <v>76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8" customHeight="1" x14ac:dyDescent="0.25">
      <c r="A4" s="2" t="s">
        <v>0</v>
      </c>
      <c r="B4" s="7" t="s">
        <v>1</v>
      </c>
      <c r="C4" s="2" t="s">
        <v>3</v>
      </c>
      <c r="D4" s="2" t="s">
        <v>2</v>
      </c>
      <c r="E4" s="2" t="s">
        <v>3</v>
      </c>
      <c r="F4" s="2" t="s">
        <v>2</v>
      </c>
      <c r="G4" s="2" t="s">
        <v>3</v>
      </c>
      <c r="H4" s="24" t="s">
        <v>2</v>
      </c>
      <c r="I4" s="29" t="s">
        <v>3</v>
      </c>
      <c r="J4" s="25" t="s">
        <v>2</v>
      </c>
      <c r="K4" s="25" t="s">
        <v>66</v>
      </c>
      <c r="L4" s="25" t="s">
        <v>2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.75" customHeight="1" x14ac:dyDescent="0.25">
      <c r="A5" s="2" t="s">
        <v>4</v>
      </c>
      <c r="B5" s="7" t="s">
        <v>5</v>
      </c>
      <c r="C5" s="2">
        <v>2020</v>
      </c>
      <c r="D5" s="2">
        <v>2021</v>
      </c>
      <c r="E5" s="2">
        <v>2021</v>
      </c>
      <c r="F5" s="2">
        <v>2022</v>
      </c>
      <c r="G5" s="2">
        <v>2022</v>
      </c>
      <c r="H5" s="24">
        <v>2023</v>
      </c>
      <c r="I5" s="32">
        <v>2023</v>
      </c>
      <c r="J5" s="25">
        <v>2024</v>
      </c>
      <c r="K5" s="25">
        <v>2024</v>
      </c>
      <c r="L5" s="25">
        <v>2025</v>
      </c>
      <c r="M5" s="3" t="s">
        <v>72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.75" customHeight="1" x14ac:dyDescent="0.25">
      <c r="A6" s="9">
        <v>3015</v>
      </c>
      <c r="B6" s="10" t="s">
        <v>33</v>
      </c>
      <c r="C6" s="11">
        <v>22750</v>
      </c>
      <c r="D6" s="10"/>
      <c r="E6" s="10"/>
      <c r="F6" s="10"/>
      <c r="G6" s="10"/>
      <c r="H6" s="10"/>
      <c r="I6" s="31"/>
      <c r="J6" s="10"/>
      <c r="K6" s="10">
        <v>0</v>
      </c>
      <c r="L6" s="10">
        <v>0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.75" customHeight="1" x14ac:dyDescent="0.25">
      <c r="A7" s="12">
        <v>3100</v>
      </c>
      <c r="B7" s="13" t="s">
        <v>6</v>
      </c>
      <c r="C7" s="12"/>
      <c r="D7" s="14">
        <v>1000</v>
      </c>
      <c r="E7" s="12"/>
      <c r="F7" s="14">
        <v>1000</v>
      </c>
      <c r="G7" s="12">
        <v>701</v>
      </c>
      <c r="H7" s="12">
        <v>1000</v>
      </c>
      <c r="I7" s="12">
        <v>300</v>
      </c>
      <c r="J7" s="12">
        <v>1000</v>
      </c>
      <c r="K7" s="12">
        <v>0</v>
      </c>
      <c r="L7" s="12">
        <v>2000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.75" customHeight="1" x14ac:dyDescent="0.25">
      <c r="A8" s="9">
        <v>3110</v>
      </c>
      <c r="B8" s="10" t="s">
        <v>34</v>
      </c>
      <c r="C8" s="11">
        <v>8200</v>
      </c>
      <c r="D8" s="21"/>
      <c r="E8" s="21"/>
      <c r="F8" s="21"/>
      <c r="G8" s="21"/>
      <c r="H8" s="21"/>
      <c r="I8" s="21"/>
      <c r="J8" s="21"/>
      <c r="K8" s="9">
        <v>0</v>
      </c>
      <c r="L8" s="9">
        <v>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3.8" x14ac:dyDescent="0.25">
      <c r="A9" s="12">
        <v>3120</v>
      </c>
      <c r="B9" s="13" t="s">
        <v>35</v>
      </c>
      <c r="C9" s="14">
        <v>31000</v>
      </c>
      <c r="D9" s="13"/>
      <c r="E9" s="13"/>
      <c r="F9" s="13"/>
      <c r="G9" s="13"/>
      <c r="H9" s="13"/>
      <c r="I9" s="13"/>
      <c r="J9" s="13"/>
      <c r="K9" s="13">
        <v>0</v>
      </c>
      <c r="L9" s="13">
        <v>2000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13.8" x14ac:dyDescent="0.25">
      <c r="A10" s="9">
        <v>3170</v>
      </c>
      <c r="B10" s="10" t="s">
        <v>26</v>
      </c>
      <c r="C10" s="11">
        <v>55750</v>
      </c>
      <c r="D10" s="11">
        <v>30000</v>
      </c>
      <c r="E10" s="11">
        <v>29200</v>
      </c>
      <c r="F10" s="11">
        <v>65000</v>
      </c>
      <c r="G10" s="11">
        <v>59200</v>
      </c>
      <c r="H10" s="9">
        <v>60000</v>
      </c>
      <c r="I10" s="9">
        <v>57580</v>
      </c>
      <c r="J10" s="9">
        <v>60000</v>
      </c>
      <c r="K10" s="9">
        <v>65667</v>
      </c>
      <c r="L10" s="9">
        <v>65000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13.8" x14ac:dyDescent="0.25">
      <c r="A11" s="18"/>
      <c r="B11" s="19" t="s">
        <v>36</v>
      </c>
      <c r="C11" s="20">
        <f>SUM(C6:C10)</f>
        <v>117700</v>
      </c>
      <c r="D11" s="18">
        <f t="shared" ref="D11:J11" si="0">SUM(D6:D10)</f>
        <v>31000</v>
      </c>
      <c r="E11" s="18">
        <f t="shared" si="0"/>
        <v>29200</v>
      </c>
      <c r="F11" s="18">
        <f t="shared" si="0"/>
        <v>66000</v>
      </c>
      <c r="G11" s="18">
        <f>SUM(G6:G10)</f>
        <v>59901</v>
      </c>
      <c r="H11" s="18">
        <f t="shared" si="0"/>
        <v>61000</v>
      </c>
      <c r="I11" s="18">
        <f t="shared" si="0"/>
        <v>57880</v>
      </c>
      <c r="J11" s="18">
        <f t="shared" si="0"/>
        <v>61000</v>
      </c>
      <c r="K11" s="18">
        <f t="shared" ref="K11:L11" si="1">SUM(K6:K10)</f>
        <v>65667</v>
      </c>
      <c r="L11" s="18">
        <f t="shared" si="1"/>
        <v>69000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ht="13.8" x14ac:dyDescent="0.25">
      <c r="A12" s="9"/>
      <c r="B12" s="10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8" x14ac:dyDescent="0.25">
      <c r="A13" s="12">
        <v>3440</v>
      </c>
      <c r="B13" s="13" t="s">
        <v>7</v>
      </c>
      <c r="C13" s="14">
        <v>7500</v>
      </c>
      <c r="D13" s="13"/>
      <c r="E13" s="13"/>
      <c r="F13" s="13"/>
      <c r="G13" s="13"/>
      <c r="H13" s="13"/>
      <c r="I13" s="13"/>
      <c r="J13" s="13"/>
      <c r="K13" s="13">
        <v>207</v>
      </c>
      <c r="L13" s="13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 ht="13.8" x14ac:dyDescent="0.25">
      <c r="A14" s="9">
        <v>3460</v>
      </c>
      <c r="B14" s="10" t="s">
        <v>8</v>
      </c>
      <c r="C14" s="11">
        <v>10000</v>
      </c>
      <c r="D14" s="11">
        <v>10000</v>
      </c>
      <c r="E14" s="11">
        <v>24670</v>
      </c>
      <c r="F14" s="11">
        <v>10000</v>
      </c>
      <c r="G14" s="10"/>
      <c r="H14" s="9">
        <v>10000</v>
      </c>
      <c r="I14" s="10">
        <v>5000</v>
      </c>
      <c r="J14" s="9">
        <v>10000</v>
      </c>
      <c r="K14" s="9">
        <v>0</v>
      </c>
      <c r="L14" s="9">
        <v>10000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 ht="13.8" x14ac:dyDescent="0.25">
      <c r="A15" s="12">
        <v>3491</v>
      </c>
      <c r="B15" s="13" t="s">
        <v>40</v>
      </c>
      <c r="C15" s="14">
        <v>23800</v>
      </c>
      <c r="D15" s="13"/>
      <c r="E15" s="14">
        <v>24230</v>
      </c>
      <c r="F15" s="13"/>
      <c r="G15" s="13"/>
      <c r="H15" s="13"/>
      <c r="I15" s="13"/>
      <c r="J15" s="13"/>
      <c r="K15" s="13"/>
      <c r="L15" s="13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 ht="13.8" x14ac:dyDescent="0.25">
      <c r="A16" s="9">
        <v>3923</v>
      </c>
      <c r="B16" s="10" t="s">
        <v>9</v>
      </c>
      <c r="C16" s="11">
        <v>107570</v>
      </c>
      <c r="D16" s="10"/>
      <c r="E16" s="10"/>
      <c r="F16" s="10"/>
      <c r="G16" s="10"/>
      <c r="H16" s="10"/>
      <c r="I16" s="10"/>
      <c r="J16" s="10"/>
      <c r="K16" s="10"/>
      <c r="L16" s="10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 ht="13.8" x14ac:dyDescent="0.25">
      <c r="A17" s="12">
        <v>3925</v>
      </c>
      <c r="B17" s="13" t="s">
        <v>41</v>
      </c>
      <c r="C17" s="13"/>
      <c r="D17" s="14">
        <v>5000</v>
      </c>
      <c r="E17" s="14">
        <v>2950</v>
      </c>
      <c r="F17" s="14">
        <v>5000</v>
      </c>
      <c r="G17" s="14">
        <v>49910</v>
      </c>
      <c r="H17" s="12">
        <v>5000</v>
      </c>
      <c r="I17" s="12">
        <v>2890</v>
      </c>
      <c r="J17" s="12">
        <v>4000</v>
      </c>
      <c r="K17" s="12">
        <v>4030</v>
      </c>
      <c r="L17" s="12">
        <v>50000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 ht="13.8" x14ac:dyDescent="0.25">
      <c r="A18" s="9">
        <v>3990</v>
      </c>
      <c r="B18" s="10" t="s">
        <v>10</v>
      </c>
      <c r="C18" s="11">
        <v>23730</v>
      </c>
      <c r="D18" s="10"/>
      <c r="E18" s="10"/>
      <c r="F18" s="11">
        <v>60000</v>
      </c>
      <c r="G18" s="11">
        <v>12435</v>
      </c>
      <c r="H18" s="10"/>
      <c r="I18" s="9">
        <v>2000</v>
      </c>
      <c r="J18" s="10"/>
      <c r="K18" s="10"/>
      <c r="L18" s="10">
        <v>10000</v>
      </c>
      <c r="M18" s="4" t="s">
        <v>77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.75" customHeight="1" x14ac:dyDescent="0.25">
      <c r="A19" s="15"/>
      <c r="B19" s="16" t="s">
        <v>11</v>
      </c>
      <c r="C19" s="17">
        <v>290300</v>
      </c>
      <c r="D19" s="22" t="s">
        <v>42</v>
      </c>
      <c r="E19" s="17">
        <v>81050</v>
      </c>
      <c r="F19" s="17">
        <v>141000</v>
      </c>
      <c r="G19" s="17">
        <v>122246</v>
      </c>
      <c r="H19" s="22">
        <f>SUM(H13:H18)</f>
        <v>15000</v>
      </c>
      <c r="I19" s="22">
        <f>I17+I14+I11+I18</f>
        <v>67770</v>
      </c>
      <c r="J19" s="22">
        <f>SUM(J13:J18)+J11</f>
        <v>75000</v>
      </c>
      <c r="K19" s="22">
        <f>SUM(K13:K18)+K11</f>
        <v>69904</v>
      </c>
      <c r="L19" s="22">
        <f>SUM(L13:L18)+L11</f>
        <v>139000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3.8" x14ac:dyDescent="0.25">
      <c r="A20" s="10"/>
      <c r="B20" s="10"/>
      <c r="C20" s="10">
        <f>SUM(D7)</f>
        <v>1000</v>
      </c>
      <c r="D20" s="10"/>
      <c r="E20" s="10"/>
      <c r="F20" s="10"/>
      <c r="G20" s="10"/>
      <c r="H20" s="10"/>
      <c r="I20" s="10"/>
      <c r="J20" s="10"/>
      <c r="K20" s="10"/>
      <c r="L20" s="10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1:45" ht="13.8" x14ac:dyDescent="0.25">
      <c r="A21" s="12">
        <v>4100</v>
      </c>
      <c r="B21" s="13" t="s">
        <v>12</v>
      </c>
      <c r="C21" s="13"/>
      <c r="D21" s="13"/>
      <c r="E21" s="13"/>
      <c r="F21" s="13"/>
      <c r="G21" s="14">
        <v>2081</v>
      </c>
      <c r="H21" s="13"/>
      <c r="I21" s="12"/>
      <c r="J21" s="13"/>
      <c r="K21" s="13"/>
      <c r="L21" s="13">
        <v>1000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1:45" ht="13.8" x14ac:dyDescent="0.25">
      <c r="A22" s="9">
        <v>4500</v>
      </c>
      <c r="B22" s="10" t="s">
        <v>43</v>
      </c>
      <c r="C22" s="11">
        <v>23377</v>
      </c>
      <c r="D22" s="9">
        <v>500</v>
      </c>
      <c r="E22" s="11">
        <v>10016</v>
      </c>
      <c r="F22" s="9">
        <v>500</v>
      </c>
      <c r="G22" s="11">
        <v>1180</v>
      </c>
      <c r="H22" s="11">
        <v>1000</v>
      </c>
      <c r="I22" s="28">
        <v>1908</v>
      </c>
      <c r="J22" s="9">
        <v>1000</v>
      </c>
      <c r="K22" s="40"/>
      <c r="L22" s="41">
        <v>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 ht="15.75" customHeight="1" x14ac:dyDescent="0.25">
      <c r="A23" s="15"/>
      <c r="B23" s="7" t="s">
        <v>28</v>
      </c>
      <c r="C23" s="17">
        <v>23377</v>
      </c>
      <c r="D23" s="22">
        <v>500</v>
      </c>
      <c r="E23" s="17">
        <v>10016</v>
      </c>
      <c r="F23" s="22">
        <v>500</v>
      </c>
      <c r="G23" s="17">
        <v>3261</v>
      </c>
      <c r="H23" s="22">
        <v>1000</v>
      </c>
      <c r="I23" s="22">
        <f t="shared" ref="I23:J23" si="2">SUM(I21:I22)</f>
        <v>1908</v>
      </c>
      <c r="J23" s="22">
        <f t="shared" si="2"/>
        <v>1000</v>
      </c>
      <c r="K23" s="35">
        <f t="shared" ref="K23:L23" si="3">SUM(K21:K22)</f>
        <v>0</v>
      </c>
      <c r="L23" s="35">
        <f t="shared" si="3"/>
        <v>1000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3.8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1:45" ht="13.8" x14ac:dyDescent="0.25">
      <c r="A25" s="9">
        <v>5000</v>
      </c>
      <c r="B25" s="10" t="s">
        <v>44</v>
      </c>
      <c r="C25" s="11">
        <v>18202</v>
      </c>
      <c r="D25" s="9">
        <v>500</v>
      </c>
      <c r="E25" s="10"/>
      <c r="F25" s="9">
        <v>500</v>
      </c>
      <c r="G25" s="10"/>
      <c r="H25" s="10"/>
      <c r="I25" s="27">
        <v>1200</v>
      </c>
      <c r="J25" s="10">
        <v>1000</v>
      </c>
      <c r="K25" s="10">
        <v>0</v>
      </c>
      <c r="L25" s="10">
        <v>1000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 ht="15.75" customHeight="1" x14ac:dyDescent="0.25">
      <c r="A26" s="15"/>
      <c r="B26" s="7" t="s">
        <v>29</v>
      </c>
      <c r="C26" s="17">
        <v>18202</v>
      </c>
      <c r="D26" s="22">
        <v>500</v>
      </c>
      <c r="E26" s="22">
        <v>0</v>
      </c>
      <c r="F26" s="22">
        <v>500</v>
      </c>
      <c r="G26" s="22">
        <v>0</v>
      </c>
      <c r="H26" s="22">
        <v>0</v>
      </c>
      <c r="I26" s="22">
        <v>1200</v>
      </c>
      <c r="J26" s="22">
        <v>1000</v>
      </c>
      <c r="K26" s="22">
        <v>0</v>
      </c>
      <c r="L26" s="22">
        <f>L25</f>
        <v>1000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3.8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ht="13.8" x14ac:dyDescent="0.25">
      <c r="A28" s="12">
        <v>6010</v>
      </c>
      <c r="B28" s="13" t="s">
        <v>27</v>
      </c>
      <c r="C28" s="14">
        <v>16250</v>
      </c>
      <c r="D28" s="14">
        <v>16250</v>
      </c>
      <c r="E28" s="13"/>
      <c r="F28" s="14">
        <v>46250</v>
      </c>
      <c r="G28" s="14">
        <v>36996</v>
      </c>
      <c r="H28" s="12">
        <v>37000</v>
      </c>
      <c r="I28" s="30">
        <v>36000</v>
      </c>
      <c r="J28" s="30">
        <v>18000</v>
      </c>
      <c r="K28" s="30">
        <v>7500</v>
      </c>
      <c r="L28" s="30"/>
      <c r="M28" s="33" t="s">
        <v>71</v>
      </c>
      <c r="N28" s="33"/>
      <c r="O28" s="33" t="s">
        <v>64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 ht="13.8" x14ac:dyDescent="0.25">
      <c r="A29" s="9">
        <v>6400</v>
      </c>
      <c r="B29" s="10" t="s">
        <v>45</v>
      </c>
      <c r="C29" s="10"/>
      <c r="D29" s="11">
        <v>1000</v>
      </c>
      <c r="E29" s="10"/>
      <c r="F29" s="11">
        <v>1000</v>
      </c>
      <c r="G29" s="11">
        <v>2000</v>
      </c>
      <c r="H29" s="10"/>
      <c r="I29" s="9"/>
      <c r="J29" s="10"/>
      <c r="K29" s="27">
        <v>0</v>
      </c>
      <c r="L29" s="42">
        <v>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 ht="13.8" x14ac:dyDescent="0.25">
      <c r="A30" s="12">
        <v>6540</v>
      </c>
      <c r="B30" s="13" t="s">
        <v>37</v>
      </c>
      <c r="C30" s="13"/>
      <c r="D30" s="14">
        <v>1000</v>
      </c>
      <c r="E30" s="13"/>
      <c r="F30" s="14">
        <v>1000</v>
      </c>
      <c r="G30" s="14">
        <v>3299</v>
      </c>
      <c r="H30" s="12">
        <v>1000</v>
      </c>
      <c r="I30" s="12">
        <v>3750</v>
      </c>
      <c r="J30" s="12">
        <v>1500</v>
      </c>
      <c r="K30" s="12">
        <v>0</v>
      </c>
      <c r="L30" s="12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1:45" ht="13.8" x14ac:dyDescent="0.25">
      <c r="A31" s="12">
        <v>6570</v>
      </c>
      <c r="B31" s="13" t="s">
        <v>74</v>
      </c>
      <c r="C31" s="13"/>
      <c r="D31" s="14"/>
      <c r="E31" s="13"/>
      <c r="F31" s="14"/>
      <c r="G31" s="14"/>
      <c r="H31" s="12"/>
      <c r="I31" s="12"/>
      <c r="J31" s="12"/>
      <c r="K31" s="43">
        <v>9927.19</v>
      </c>
      <c r="L31" s="12"/>
      <c r="M31" s="4" t="s">
        <v>75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45" ht="13.8" x14ac:dyDescent="0.25">
      <c r="A32" s="9">
        <v>6590</v>
      </c>
      <c r="B32" s="10" t="s">
        <v>13</v>
      </c>
      <c r="C32" s="11">
        <v>12403</v>
      </c>
      <c r="D32" s="11">
        <v>5000</v>
      </c>
      <c r="E32" s="9">
        <v>746</v>
      </c>
      <c r="F32" s="11">
        <v>5000</v>
      </c>
      <c r="G32" s="11">
        <v>2215</v>
      </c>
      <c r="H32" s="10"/>
      <c r="I32" s="9"/>
      <c r="J32" s="10"/>
      <c r="K32" s="10"/>
      <c r="L32" s="10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1:45" ht="13.8" x14ac:dyDescent="0.25">
      <c r="A33" s="12">
        <v>6705</v>
      </c>
      <c r="B33" s="13" t="s">
        <v>14</v>
      </c>
      <c r="C33" s="13"/>
      <c r="D33" s="13"/>
      <c r="E33" s="13"/>
      <c r="F33" s="13"/>
      <c r="G33" s="14">
        <v>7782</v>
      </c>
      <c r="H33" s="12">
        <v>5000</v>
      </c>
      <c r="I33" s="12">
        <v>8066</v>
      </c>
      <c r="J33" s="12">
        <v>5000</v>
      </c>
      <c r="K33" s="12">
        <v>4546</v>
      </c>
      <c r="L33" s="12">
        <v>5000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 ht="13.8" x14ac:dyDescent="0.25">
      <c r="A34" s="9">
        <v>6785</v>
      </c>
      <c r="B34" s="10" t="s">
        <v>46</v>
      </c>
      <c r="C34" s="10"/>
      <c r="D34" s="10"/>
      <c r="E34" s="10"/>
      <c r="F34" s="10"/>
      <c r="G34" s="9">
        <v>246</v>
      </c>
      <c r="H34" s="10"/>
      <c r="I34" s="9"/>
      <c r="J34" s="10"/>
      <c r="K34" s="10"/>
      <c r="L34" s="10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1:45" ht="13.8" x14ac:dyDescent="0.25">
      <c r="A35" s="12">
        <v>6800</v>
      </c>
      <c r="B35" s="13" t="s">
        <v>15</v>
      </c>
      <c r="C35" s="12">
        <v>387</v>
      </c>
      <c r="D35" s="12">
        <v>500</v>
      </c>
      <c r="E35" s="12">
        <v>69</v>
      </c>
      <c r="F35" s="12">
        <v>500</v>
      </c>
      <c r="G35" s="12">
        <v>447</v>
      </c>
      <c r="H35" s="12">
        <v>500</v>
      </c>
      <c r="I35" s="12"/>
      <c r="J35" s="12">
        <v>500</v>
      </c>
      <c r="K35" s="12"/>
      <c r="L35" s="12">
        <v>500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1:45" ht="13.8" x14ac:dyDescent="0.25">
      <c r="A36" s="9">
        <v>6860</v>
      </c>
      <c r="B36" s="10" t="s">
        <v>16</v>
      </c>
      <c r="C36" s="11">
        <v>1095</v>
      </c>
      <c r="D36" s="11">
        <v>1500</v>
      </c>
      <c r="E36" s="11">
        <v>2300</v>
      </c>
      <c r="F36" s="11">
        <v>1500</v>
      </c>
      <c r="G36" s="11">
        <v>1700</v>
      </c>
      <c r="H36" s="9">
        <v>2000</v>
      </c>
      <c r="I36" s="9">
        <v>4777</v>
      </c>
      <c r="J36" s="9">
        <v>5000</v>
      </c>
      <c r="K36" s="9">
        <v>2215</v>
      </c>
      <c r="L36" s="9">
        <v>5000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1:45" ht="13.8" x14ac:dyDescent="0.25">
      <c r="A37" s="18"/>
      <c r="B37" s="19"/>
      <c r="C37" s="18">
        <f t="shared" ref="C37:G37" si="4">SUM(C28:C36)</f>
        <v>30135</v>
      </c>
      <c r="D37" s="18">
        <f t="shared" si="4"/>
        <v>25250</v>
      </c>
      <c r="E37" s="18">
        <f t="shared" si="4"/>
        <v>3115</v>
      </c>
      <c r="F37" s="18">
        <f t="shared" si="4"/>
        <v>55250</v>
      </c>
      <c r="G37" s="18">
        <f t="shared" si="4"/>
        <v>54685</v>
      </c>
      <c r="H37" s="18">
        <f t="shared" ref="H37" si="5">SUM(H28:H36)</f>
        <v>45500</v>
      </c>
      <c r="I37" s="18">
        <f>SUM(I28:I36)+I23</f>
        <v>54501</v>
      </c>
      <c r="J37" s="18">
        <f>SUM(J28:J36)</f>
        <v>30000</v>
      </c>
      <c r="K37" s="44">
        <f>SUM(K28:K36)</f>
        <v>24188.190000000002</v>
      </c>
      <c r="L37" s="18">
        <f>SUM(L28:L36)</f>
        <v>10500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1:45" ht="13.8" x14ac:dyDescent="0.25">
      <c r="A38" s="9"/>
      <c r="B38" s="10"/>
      <c r="C38" s="9"/>
      <c r="D38" s="9"/>
      <c r="E38" s="9"/>
      <c r="F38" s="9"/>
      <c r="G38" s="9"/>
      <c r="H38" s="9"/>
      <c r="I38" s="9"/>
      <c r="J38" s="9"/>
      <c r="K38" s="9"/>
      <c r="L38" s="9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1:45" ht="13.8" x14ac:dyDescent="0.25">
      <c r="A39" s="12">
        <v>7110</v>
      </c>
      <c r="B39" s="13" t="s">
        <v>47</v>
      </c>
      <c r="C39" s="14">
        <v>2020</v>
      </c>
      <c r="D39" s="13"/>
      <c r="E39" s="13"/>
      <c r="F39" s="13"/>
      <c r="G39" s="14">
        <v>2000</v>
      </c>
      <c r="H39" s="13"/>
      <c r="I39" s="12"/>
      <c r="J39" s="13"/>
      <c r="K39" s="13"/>
      <c r="L39" s="13">
        <v>1000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1:45" ht="13.8" x14ac:dyDescent="0.25">
      <c r="A40" s="9">
        <v>7140</v>
      </c>
      <c r="B40" s="10" t="s">
        <v>48</v>
      </c>
      <c r="C40" s="10"/>
      <c r="D40" s="10"/>
      <c r="E40" s="10"/>
      <c r="F40" s="10"/>
      <c r="G40" s="11">
        <v>1765</v>
      </c>
      <c r="H40" s="10"/>
      <c r="I40" s="9"/>
      <c r="J40" s="10"/>
      <c r="K40" s="10"/>
      <c r="L40" s="10">
        <v>1000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1:45" ht="13.8" x14ac:dyDescent="0.25">
      <c r="A41" s="12">
        <v>7145</v>
      </c>
      <c r="B41" s="13" t="s">
        <v>49</v>
      </c>
      <c r="C41" s="13"/>
      <c r="D41" s="14">
        <v>2000</v>
      </c>
      <c r="E41" s="13"/>
      <c r="F41" s="14">
        <v>2000</v>
      </c>
      <c r="G41" s="13"/>
      <c r="H41" s="13"/>
      <c r="I41" s="13"/>
      <c r="J41" s="13"/>
      <c r="K41" s="13"/>
      <c r="L41" s="13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1:45" ht="13.8" x14ac:dyDescent="0.25">
      <c r="A42" s="9">
        <v>7300</v>
      </c>
      <c r="B42" s="10" t="s">
        <v>50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spans="1:45" ht="13.8" x14ac:dyDescent="0.25">
      <c r="A43" s="12">
        <v>7320</v>
      </c>
      <c r="B43" s="13" t="s">
        <v>17</v>
      </c>
      <c r="C43" s="14">
        <v>2299</v>
      </c>
      <c r="D43" s="14">
        <v>2000</v>
      </c>
      <c r="E43" s="14">
        <v>1268</v>
      </c>
      <c r="F43" s="14">
        <v>2000</v>
      </c>
      <c r="G43" s="14">
        <v>1663</v>
      </c>
      <c r="H43" s="12">
        <v>1500</v>
      </c>
      <c r="I43" s="12"/>
      <c r="J43" s="12"/>
      <c r="K43" s="12"/>
      <c r="L43" s="12">
        <v>1000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ht="13.8" x14ac:dyDescent="0.25">
      <c r="A44" s="9">
        <v>7330</v>
      </c>
      <c r="B44" s="10" t="s">
        <v>51</v>
      </c>
      <c r="C44" s="11">
        <v>25000</v>
      </c>
      <c r="D44" s="11">
        <v>30000</v>
      </c>
      <c r="E44" s="11">
        <v>31250</v>
      </c>
      <c r="F44" s="11">
        <v>65000</v>
      </c>
      <c r="G44" s="11">
        <v>25000</v>
      </c>
      <c r="H44" s="9">
        <v>25000</v>
      </c>
      <c r="I44" s="9">
        <v>31250</v>
      </c>
      <c r="J44" s="9">
        <v>30000</v>
      </c>
      <c r="K44" s="9">
        <v>32000</v>
      </c>
      <c r="L44" s="9">
        <v>32000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ht="13.8" x14ac:dyDescent="0.25">
      <c r="A45" s="12">
        <v>7410</v>
      </c>
      <c r="B45" s="13" t="s">
        <v>18</v>
      </c>
      <c r="C45" s="14">
        <v>4500</v>
      </c>
      <c r="D45" s="14">
        <v>4500</v>
      </c>
      <c r="E45" s="14">
        <v>2250</v>
      </c>
      <c r="F45" s="14">
        <v>4500</v>
      </c>
      <c r="G45" s="14">
        <v>2250</v>
      </c>
      <c r="H45" s="12">
        <v>2250</v>
      </c>
      <c r="I45" s="30"/>
      <c r="J45" s="12">
        <v>2250</v>
      </c>
      <c r="K45" s="12">
        <v>4000</v>
      </c>
      <c r="L45" s="12">
        <v>4000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ht="13.8" x14ac:dyDescent="0.25">
      <c r="A46" s="9">
        <v>7430</v>
      </c>
      <c r="B46" s="10" t="s">
        <v>19</v>
      </c>
      <c r="C46" s="11">
        <v>10380</v>
      </c>
      <c r="D46" s="11">
        <v>2000</v>
      </c>
      <c r="E46" s="11">
        <v>7265</v>
      </c>
      <c r="F46" s="11">
        <v>2000</v>
      </c>
      <c r="G46" s="11">
        <v>8155</v>
      </c>
      <c r="H46" s="9">
        <v>7500</v>
      </c>
      <c r="I46" s="34">
        <v>4817</v>
      </c>
      <c r="J46" s="9">
        <v>5000</v>
      </c>
      <c r="K46" s="28">
        <v>3199</v>
      </c>
      <c r="L46" s="9">
        <v>10000</v>
      </c>
      <c r="M46" s="4" t="s">
        <v>73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ht="13.8" x14ac:dyDescent="0.25">
      <c r="A47" s="12">
        <v>7440</v>
      </c>
      <c r="B47" s="13" t="s">
        <v>20</v>
      </c>
      <c r="C47" s="14">
        <v>7881</v>
      </c>
      <c r="D47" s="14">
        <v>20000</v>
      </c>
      <c r="E47" s="14">
        <v>15973</v>
      </c>
      <c r="F47" s="14">
        <v>20000</v>
      </c>
      <c r="G47" s="14">
        <v>41096</v>
      </c>
      <c r="H47" s="12">
        <v>20000</v>
      </c>
      <c r="I47" s="12">
        <v>20853</v>
      </c>
      <c r="J47" s="12">
        <v>20000</v>
      </c>
      <c r="K47" s="12">
        <v>19468</v>
      </c>
      <c r="L47" s="12">
        <v>25000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ht="13.8" x14ac:dyDescent="0.25">
      <c r="A48" s="9">
        <v>7610</v>
      </c>
      <c r="B48" s="10" t="s">
        <v>21</v>
      </c>
      <c r="C48" s="11">
        <v>43216</v>
      </c>
      <c r="D48" s="11">
        <v>3000</v>
      </c>
      <c r="E48" s="11">
        <v>4375</v>
      </c>
      <c r="F48" s="11">
        <v>3000</v>
      </c>
      <c r="G48" s="11">
        <v>4375</v>
      </c>
      <c r="H48" s="9">
        <v>4375</v>
      </c>
      <c r="I48" s="9">
        <v>4375</v>
      </c>
      <c r="J48" s="9">
        <v>4500</v>
      </c>
      <c r="K48" s="9">
        <v>4375</v>
      </c>
      <c r="L48" s="9">
        <v>4500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1:45" ht="13.8" x14ac:dyDescent="0.25">
      <c r="A49" s="12">
        <v>7770</v>
      </c>
      <c r="B49" s="13" t="s">
        <v>32</v>
      </c>
      <c r="C49" s="14">
        <v>1344</v>
      </c>
      <c r="D49" s="12">
        <v>350</v>
      </c>
      <c r="E49" s="14">
        <v>1118</v>
      </c>
      <c r="F49" s="12">
        <v>350</v>
      </c>
      <c r="G49" s="14">
        <v>1387</v>
      </c>
      <c r="H49" s="12">
        <v>1200</v>
      </c>
      <c r="I49" s="12" t="s">
        <v>63</v>
      </c>
      <c r="J49" s="12">
        <v>1000</v>
      </c>
      <c r="K49" s="43">
        <v>206.92</v>
      </c>
      <c r="L49" s="36">
        <v>1000</v>
      </c>
      <c r="M49" s="4" t="s">
        <v>67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1:45" ht="13.8" x14ac:dyDescent="0.25">
      <c r="A50" s="9">
        <v>7791</v>
      </c>
      <c r="B50" s="10" t="s">
        <v>22</v>
      </c>
      <c r="C50" s="11">
        <v>13877</v>
      </c>
      <c r="D50" s="10"/>
      <c r="E50" s="11">
        <v>12483</v>
      </c>
      <c r="F50" s="10"/>
      <c r="G50" s="11">
        <v>11238</v>
      </c>
      <c r="H50" s="9">
        <f>SUM(H39:H49)</f>
        <v>61825</v>
      </c>
      <c r="I50" s="9">
        <v>100</v>
      </c>
      <c r="J50" s="9">
        <v>1000</v>
      </c>
      <c r="K50" s="28">
        <v>200</v>
      </c>
      <c r="L50" s="9">
        <v>1000</v>
      </c>
      <c r="M50" s="4" t="s">
        <v>68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1:45" ht="13.8" x14ac:dyDescent="0.25">
      <c r="A51" s="10">
        <v>7710</v>
      </c>
      <c r="B51" s="37" t="s">
        <v>69</v>
      </c>
      <c r="C51" s="22" t="s">
        <v>52</v>
      </c>
      <c r="K51" s="38">
        <v>436.4</v>
      </c>
      <c r="L51" s="38">
        <v>1000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3.8" x14ac:dyDescent="0.25">
      <c r="A52" s="15"/>
      <c r="B52" s="7" t="s">
        <v>30</v>
      </c>
      <c r="C52" s="15"/>
      <c r="D52" s="22" t="s">
        <v>53</v>
      </c>
      <c r="E52" s="22" t="s">
        <v>54</v>
      </c>
      <c r="F52" s="22" t="s">
        <v>55</v>
      </c>
      <c r="G52" s="22" t="s">
        <v>56</v>
      </c>
      <c r="H52" s="22">
        <f>SUM(H39:H50)</f>
        <v>123650</v>
      </c>
      <c r="I52" s="22">
        <f>SUM(I39:I50)</f>
        <v>61395</v>
      </c>
      <c r="J52" s="22">
        <f>SUM(J39:J50)</f>
        <v>63750</v>
      </c>
      <c r="K52" s="35">
        <f>SUM(K39:K51)</f>
        <v>63885.32</v>
      </c>
      <c r="L52" s="35">
        <f>SUM(L39:L51)</f>
        <v>81500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3.8" x14ac:dyDescent="0.25">
      <c r="A53" s="15"/>
      <c r="B53" s="7" t="s">
        <v>23</v>
      </c>
      <c r="C53" s="17">
        <v>182231</v>
      </c>
      <c r="D53" s="17">
        <v>90100</v>
      </c>
      <c r="E53" s="17">
        <v>89113</v>
      </c>
      <c r="F53" s="17">
        <v>155100</v>
      </c>
      <c r="G53" s="17">
        <v>156875</v>
      </c>
      <c r="H53" s="22">
        <f>SUM(H52+H37+H26+H23)</f>
        <v>170150</v>
      </c>
      <c r="I53" s="22">
        <f>SUM(I52+I37+I26+I23)</f>
        <v>119004</v>
      </c>
      <c r="J53" s="22">
        <f>SUM(J52+J37+J26+J23)</f>
        <v>95750</v>
      </c>
      <c r="K53" s="35">
        <f>SUM(K52+K37+K26+K23)</f>
        <v>88073.510000000009</v>
      </c>
      <c r="L53" s="35">
        <f>SUM(L52+L37+L26+L23)</f>
        <v>94000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3.8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3.8" x14ac:dyDescent="0.25">
      <c r="A55" s="15"/>
      <c r="B55" s="7" t="s">
        <v>24</v>
      </c>
      <c r="C55" s="22" t="s">
        <v>57</v>
      </c>
      <c r="D55" s="22" t="s">
        <v>58</v>
      </c>
      <c r="E55" s="22" t="s">
        <v>59</v>
      </c>
      <c r="F55" s="22" t="s">
        <v>60</v>
      </c>
      <c r="G55" s="22" t="s">
        <v>61</v>
      </c>
      <c r="H55" s="22" t="s">
        <v>62</v>
      </c>
      <c r="I55" s="22">
        <f>SUM(I19-I53)</f>
        <v>-51234</v>
      </c>
      <c r="J55" s="22">
        <f>SUM(J19-J53)</f>
        <v>-20750</v>
      </c>
      <c r="K55" s="35">
        <f>SUM(K19-K53)</f>
        <v>-18169.510000000009</v>
      </c>
      <c r="L55" s="35">
        <f>SUM(L19-L53)</f>
        <v>45000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3.8" x14ac:dyDescent="0.25">
      <c r="A56" s="10"/>
      <c r="B56" s="10" t="s">
        <v>70</v>
      </c>
      <c r="C56" s="10"/>
      <c r="D56" s="10"/>
      <c r="E56" s="10"/>
      <c r="F56" s="10"/>
      <c r="G56" s="10"/>
      <c r="H56" s="10"/>
      <c r="I56" s="10"/>
      <c r="J56" s="10"/>
      <c r="K56" s="39">
        <v>55.04</v>
      </c>
      <c r="L56" s="3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1:45" ht="13.8" x14ac:dyDescent="0.25">
      <c r="A57" s="15"/>
      <c r="B57" s="15" t="s">
        <v>31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3.8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1:45" ht="13.8" x14ac:dyDescent="0.25">
      <c r="A59" s="10"/>
      <c r="B59" s="7" t="s">
        <v>25</v>
      </c>
      <c r="C59" s="22" t="s">
        <v>57</v>
      </c>
      <c r="D59" s="22" t="s">
        <v>58</v>
      </c>
      <c r="E59" s="22" t="s">
        <v>59</v>
      </c>
      <c r="F59" s="22" t="s">
        <v>60</v>
      </c>
      <c r="G59" s="22" t="s">
        <v>61</v>
      </c>
      <c r="H59" s="22" t="s">
        <v>62</v>
      </c>
      <c r="I59" s="22">
        <f t="shared" ref="I59:J59" si="6">I55</f>
        <v>-51234</v>
      </c>
      <c r="J59" s="22">
        <f t="shared" si="6"/>
        <v>-20750</v>
      </c>
      <c r="K59" s="35">
        <f>K55-K56</f>
        <v>-18224.55000000001</v>
      </c>
      <c r="L59" s="35">
        <f>L55-L56</f>
        <v>45000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13.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13.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13.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13.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13.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13.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13.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13.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13.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13.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13.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13.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13.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13.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13.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13.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13.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13.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13.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3.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13.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3.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13.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13.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13.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3.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13.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3.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3.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13.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3.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13.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3.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13.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13.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13.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3.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3.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3.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3.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3.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3.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3.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3.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3.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13.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13.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13.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ht="13.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ht="13.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ht="13.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ht="13.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ht="13.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3.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3.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3.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3.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3.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3.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3.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3.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3.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3.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3.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3.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3.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3.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3.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3.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3.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3.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3.8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3.8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3.8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3.8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3.8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3.8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3.8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3.8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3.8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3.8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3.8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3.8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3.8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3.8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3.8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3.8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3.8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3.8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3.8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3.8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3.8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3.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3.8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3.8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3.8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3.8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3.8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3.8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3.8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3.8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3.8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3.8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3.8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3.8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3.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3.8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3.8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3.8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3.8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3.8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3.8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3.8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3.8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3.8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3.8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3.8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3.8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3.8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3.8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3.8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3.8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3.8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3.8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3.8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3.8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3.8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3.8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3.8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3.8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3.8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3.8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3.8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3.8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3.8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3.8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3.8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3.8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3.8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3.8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3.8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3.8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3.8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3.8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3.8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3.8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3.8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3.8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3.8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3.8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3.8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3.8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3.8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3.8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3.8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3.8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3.8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3.8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3.8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3.8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3.8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3.8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3.8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3.8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3.8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3.8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3.8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3.8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3.8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3.8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3.8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3.8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3.8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3.8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3.8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3.8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3.8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3.8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3.8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3.8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3.8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3.8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3.8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3.8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3.8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3.8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3.8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3.8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3.8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3.8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3.8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3.8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3.8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3.8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3.8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3.8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3.8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3.8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3.8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3.8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3.8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3.8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3.8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3.8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3.8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3.8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3.8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3.8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3.8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3.8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3.8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3.8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3.8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3.8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3.8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3.8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3.8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3.8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3.8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3.8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3.8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3.8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3.8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3.8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3.8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3.8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3.8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3.8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3.8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3.8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3.8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3.8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3.8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3.8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3.8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3.8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3.8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3.8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3.8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3.8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3.8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3.8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3.8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3.8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3.8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3.8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3.8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3.8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3.8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3.8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3.8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3.8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3.8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3.8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3.8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3.8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3.8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3.8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3.8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3.8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3.8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3.8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3.8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3.8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3.8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3.8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3.8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3.8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3.8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3.8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3.8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3.8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3.8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3.8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3.8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3.8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3.8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3.8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3.8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3.8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3.8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3.8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3.8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3.8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3.8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3.8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3.8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3.8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3.8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3.8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3.8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3.8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3.8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3.8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3.8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3.8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3.8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3.8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3.8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3.8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3.8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3.8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3.8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3.8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3.8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3.8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3.8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3.8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3.8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3.8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3.8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3.8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3.8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3.8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3.8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3.8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3.8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3.8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3.8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3.8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3.8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3.8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3.8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3.8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3.8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3.8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3.8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3.8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3.8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3.8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3.8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3.8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3.8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3.8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3.8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3.8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3.8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3.8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3.8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3.8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3.8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3.8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3.8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3.8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3.8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3.8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3.8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3.8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3.8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3.8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3.8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3.8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3.8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3.8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3.8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3.8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3.8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3.8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3.8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3.8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3.8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3.8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3.8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3.8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3.8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3.8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3.8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3.8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3.8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3.8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3.8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3.8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3.8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3.8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3.8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3.8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3.8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3.8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3.8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3.8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3.8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3.8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3.8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3.8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3.8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3.8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3.8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3.8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3.8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3.8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3.8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3.8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3.8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3.8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3.8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3.8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3.8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3.8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3.8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3.8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3.8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3.8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3.8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3.8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3.8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3.8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3.8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3.8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3.8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3.8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3.8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3.8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3.8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3.8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3.8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3.8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3.8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3.8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3.8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3.8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3.8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3.8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3.8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3.8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3.8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3.8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3.8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3.8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3.8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3.8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3.8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3.8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3.8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3.8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3.8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3.8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3.8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3.8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3.8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3.8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3.8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3.8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3.8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3.8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3.8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3.8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3.8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3.8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3.8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3.8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3.8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3.8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3.8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3.8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3.8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3.8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3.8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3.8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3.8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3.8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3.8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3.8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3.8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3.8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3.8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3.8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3.8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3.8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3.8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3.8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3.8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3.8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3.8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3.8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3.8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3.8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3.8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3.8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3.8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3.8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3.8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3.8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3.8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3.8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3.8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3.8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3.8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3.8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3.8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3.8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3.8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3.8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3.8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3.8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3.8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3.8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3.8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3.8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3.8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3.8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3.8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3.8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3.8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3.8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3.8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3.8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3.8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3.8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3.8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3.8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3.8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3.8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3.8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3.8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3.8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3.8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3.8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3.8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3.8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3.8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3.8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3.8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3.8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3.8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3.8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3.8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3.8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3.8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3.8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3.8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3.8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3.8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3.8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3.8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3.8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3.8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3.8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3.8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3.8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3.8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3.8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3.8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3.8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3.8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3.8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3.8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3.8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3.8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3.8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3.8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3.8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3.8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3.8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3.8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3.8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3.8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3.8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3.8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3.8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3.8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3.8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3.8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3.8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3.8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3.8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3.8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3.8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3.8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3.8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3.8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3.8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3.8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3.8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3.8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3.8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3.8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3.8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3.8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3.8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3.8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3.8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3.8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3.8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 spans="1:45" ht="13.8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spans="1:45" ht="13.8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spans="1:45" ht="13.8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spans="1:45" ht="13.8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spans="1:45" ht="13.8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spans="1:45" ht="13.8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spans="1:45" ht="13.8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 spans="1:45" ht="13.8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 spans="1:45" ht="13.8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 spans="1:45" ht="13.8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 spans="1:45" ht="13.8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 spans="1:45" ht="13.8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 spans="1:45" ht="13.8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 spans="1:45" ht="13.8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 spans="1:45" ht="13.8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 spans="1:45" ht="13.8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 spans="1:45" ht="13.8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</row>
    <row r="660" spans="1:45" ht="13.8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 spans="1:45" ht="13.8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 spans="1:45" ht="13.8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 spans="1:45" ht="13.8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 spans="1:45" ht="13.8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 spans="1:45" ht="13.8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 spans="1:45" ht="13.8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 spans="1:45" ht="13.8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 spans="1:45" ht="13.8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 spans="1:45" ht="13.8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 spans="1:45" ht="13.8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 spans="1:45" ht="13.8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 spans="1:45" ht="13.8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 spans="1:45" ht="13.8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</row>
    <row r="674" spans="1:45" ht="13.8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</row>
    <row r="675" spans="1:45" ht="13.8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 spans="1:45" ht="13.8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 spans="1:45" ht="13.8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 spans="1:45" ht="13.8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 spans="1:45" ht="13.8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 spans="1:45" ht="13.8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 spans="1:45" ht="13.8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 spans="1:45" ht="13.8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 spans="1:45" ht="13.8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 spans="1:45" ht="13.8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 spans="1:45" ht="13.8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 spans="1:45" ht="13.8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 spans="1:45" ht="13.8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 spans="1:45" ht="13.8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 spans="1:45" ht="13.8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spans="1:45" ht="13.8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 spans="1:45" ht="13.8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 spans="1:45" ht="13.8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 spans="1:45" ht="13.8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 spans="1:45" ht="13.8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 spans="1:45" ht="13.8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 spans="1:45" ht="13.8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</row>
    <row r="697" spans="1:45" ht="13.8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</row>
    <row r="698" spans="1:45" ht="13.8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 spans="1:45" ht="13.8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 spans="1:45" ht="13.8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 spans="1:45" ht="13.8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 spans="1:45" ht="13.8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 spans="1:45" ht="13.8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 spans="1:45" ht="13.8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 spans="1:45" ht="13.8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 spans="1:45" ht="13.8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 spans="1:45" ht="13.8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 spans="1:45" ht="13.8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 spans="1:45" ht="13.8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 spans="1:45" ht="13.8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 spans="1:45" ht="13.8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</row>
    <row r="712" spans="1:45" ht="13.8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</row>
    <row r="713" spans="1:45" ht="13.8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 spans="1:45" ht="13.8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 spans="1:45" ht="13.8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 spans="1:45" ht="13.8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 spans="1:45" ht="13.8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spans="1:45" ht="13.8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 spans="1:45" ht="13.8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 spans="1:45" ht="13.8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</row>
    <row r="721" spans="1:45" ht="13.8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</row>
    <row r="722" spans="1:45" ht="13.8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</row>
    <row r="723" spans="1:45" ht="13.8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</row>
    <row r="724" spans="1:45" ht="13.8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</row>
    <row r="725" spans="1:45" ht="13.8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</row>
    <row r="726" spans="1:45" ht="13.8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</row>
    <row r="727" spans="1:45" ht="13.8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</row>
    <row r="728" spans="1:45" ht="13.8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</row>
    <row r="729" spans="1:45" ht="13.8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</row>
    <row r="730" spans="1:45" ht="13.8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</row>
    <row r="731" spans="1:45" ht="13.8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</row>
    <row r="732" spans="1:45" ht="13.8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</row>
    <row r="733" spans="1:45" ht="13.8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</row>
    <row r="734" spans="1:45" ht="13.8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</row>
    <row r="735" spans="1:45" ht="13.8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</row>
    <row r="736" spans="1:45" ht="13.8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</row>
    <row r="737" spans="1:45" ht="13.8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</row>
    <row r="738" spans="1:45" ht="13.8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</row>
    <row r="739" spans="1:45" ht="13.8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</row>
    <row r="740" spans="1:45" ht="13.8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</row>
    <row r="741" spans="1:45" ht="13.8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</row>
    <row r="742" spans="1:45" ht="13.8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</row>
    <row r="743" spans="1:45" ht="13.8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</row>
    <row r="744" spans="1:45" ht="13.8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</row>
    <row r="745" spans="1:45" ht="13.8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</row>
    <row r="746" spans="1:45" ht="13.8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</row>
    <row r="747" spans="1:45" ht="13.8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</row>
    <row r="748" spans="1:45" ht="13.8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</row>
    <row r="749" spans="1:45" ht="13.8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</row>
    <row r="750" spans="1:45" ht="13.8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</row>
    <row r="751" spans="1:45" ht="13.8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</row>
    <row r="752" spans="1:45" ht="13.8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</row>
    <row r="753" spans="1:45" ht="13.8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 spans="1:45" ht="13.8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</row>
    <row r="755" spans="1:45" ht="13.8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</row>
    <row r="756" spans="1:45" ht="13.8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</row>
    <row r="757" spans="1:45" ht="13.8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</row>
    <row r="758" spans="1:45" ht="13.8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</row>
    <row r="759" spans="1:45" ht="13.8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</row>
    <row r="760" spans="1:45" ht="13.8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</row>
    <row r="761" spans="1:45" ht="13.8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</row>
    <row r="762" spans="1:45" ht="13.8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</row>
    <row r="763" spans="1:45" ht="13.8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</row>
    <row r="764" spans="1:45" ht="13.8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</row>
    <row r="765" spans="1:45" ht="13.8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</row>
    <row r="766" spans="1:45" ht="13.8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</row>
    <row r="767" spans="1:45" ht="13.8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</row>
    <row r="768" spans="1:45" ht="13.8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</row>
    <row r="769" spans="1:45" ht="13.8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</row>
    <row r="770" spans="1:45" ht="13.8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</row>
    <row r="771" spans="1:45" ht="13.8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</row>
    <row r="772" spans="1:45" ht="13.8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</row>
    <row r="773" spans="1:45" ht="13.8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 spans="1:45" ht="13.8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 spans="1:45" ht="13.8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 spans="1:45" ht="13.8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 spans="1:45" ht="13.8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 spans="1:45" ht="13.8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 spans="1:45" ht="13.8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 spans="1:45" ht="13.8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 spans="1:45" ht="13.8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 spans="1:45" ht="13.8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 spans="1:45" ht="13.8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spans="1:45" ht="13.8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 spans="1:45" ht="13.8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 spans="1:45" ht="13.8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 spans="1:45" ht="13.8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 spans="1:45" ht="13.8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 spans="1:45" ht="13.8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 spans="1:45" ht="13.8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 spans="1:45" ht="13.8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 spans="1:45" ht="13.8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 spans="1:45" ht="13.8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 spans="1:45" ht="13.8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 spans="1:45" ht="13.8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 spans="1:45" ht="13.8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 spans="1:45" ht="13.8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</row>
    <row r="798" spans="1:45" ht="13.8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 spans="1:45" ht="13.8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 spans="1:45" ht="13.8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 spans="1:45" ht="13.8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 spans="1:45" ht="13.8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 spans="1:45" ht="13.8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 spans="1:45" ht="13.8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 spans="1:45" ht="13.8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 spans="1:45" ht="13.8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 spans="1:45" ht="13.8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 spans="1:45" ht="13.8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 spans="1:45" ht="13.8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 spans="1:45" ht="13.8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 spans="1:45" ht="13.8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 spans="1:45" ht="13.8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 spans="1:45" ht="13.8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 spans="1:45" ht="13.8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 spans="1:45" ht="13.8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 spans="1:45" ht="13.8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 spans="1:45" ht="13.8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 spans="1:45" ht="13.8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 spans="1:45" ht="13.8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</row>
    <row r="820" spans="1:45" ht="13.8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 spans="1:45" ht="13.8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 spans="1:45" ht="13.8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 spans="1:45" ht="13.8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 spans="1:45" ht="13.8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 spans="1:45" ht="13.8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 spans="1:45" ht="13.8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 spans="1:45" ht="13.8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 spans="1:45" ht="13.8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 spans="1:45" ht="13.8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 spans="1:45" ht="13.8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 spans="1:45" ht="13.8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spans="1:45" ht="13.8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 spans="1:45" ht="13.8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 spans="1:45" ht="13.8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 spans="1:45" ht="13.8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 spans="1:45" ht="13.8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 spans="1:45" ht="13.8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 spans="1:45" ht="13.8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 spans="1:45" ht="13.8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 spans="1:45" ht="13.8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 spans="1:45" ht="13.8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 spans="1:45" ht="13.8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 spans="1:45" ht="13.8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 spans="1:45" ht="13.8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 spans="1:45" ht="13.8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 spans="1:45" ht="13.8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 spans="1:45" ht="13.8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 spans="1:45" ht="13.8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 spans="1:45" ht="13.8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 spans="1:45" ht="13.8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</row>
    <row r="851" spans="1:45" ht="13.8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 spans="1:45" ht="13.8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 spans="1:45" ht="13.8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 spans="1:45" ht="13.8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 spans="1:45" ht="13.8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 spans="1:45" ht="13.8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 spans="1:45" ht="13.8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 spans="1:45" ht="13.8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 spans="1:45" ht="13.8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 spans="1:45" ht="13.8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 spans="1:45" ht="13.8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 spans="1:45" ht="13.8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 spans="1:45" ht="13.8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 spans="1:45" ht="13.8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 spans="1:45" ht="13.8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 spans="1:45" ht="13.8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 spans="1:45" ht="13.8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 spans="1:45" ht="13.8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 spans="1:45" ht="13.8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 spans="1:45" ht="13.8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 spans="1:45" ht="13.8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 spans="1:45" ht="13.8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</row>
    <row r="873" spans="1:45" ht="13.8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 spans="1:45" ht="13.8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 spans="1:45" ht="13.8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 spans="1:45" ht="13.8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 spans="1:45" ht="13.8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 spans="1:45" ht="13.8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 spans="1:45" ht="13.8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spans="1:45" ht="13.8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 spans="1:45" ht="13.8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 spans="1:45" ht="13.8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 spans="1:45" ht="13.8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 spans="1:45" ht="13.8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 spans="1:45" ht="13.8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 spans="1:45" ht="13.8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 spans="1:45" ht="13.8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 spans="1:45" ht="13.8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 spans="1:45" ht="13.8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 spans="1:45" ht="13.8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 spans="1:45" ht="13.8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 spans="1:45" ht="13.8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 spans="1:45" ht="13.8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 spans="1:45" ht="13.8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  <row r="895" spans="1:45" ht="13.8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</row>
    <row r="896" spans="1:45" ht="13.8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</row>
    <row r="897" spans="1:45" ht="13.8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</row>
    <row r="898" spans="1:45" ht="13.8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</row>
    <row r="899" spans="1:45" ht="13.8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</row>
    <row r="900" spans="1:45" ht="13.8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</row>
    <row r="901" spans="1:45" ht="13.8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</row>
    <row r="902" spans="1:45" ht="13.8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</row>
    <row r="903" spans="1:45" ht="13.8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</row>
    <row r="904" spans="1:45" ht="13.8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</row>
    <row r="905" spans="1:45" ht="13.8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</row>
    <row r="906" spans="1:45" ht="13.8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</row>
    <row r="907" spans="1:45" ht="13.8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</row>
    <row r="908" spans="1:45" ht="13.8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</row>
    <row r="909" spans="1:45" ht="13.8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</row>
    <row r="910" spans="1:45" ht="13.8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</row>
    <row r="911" spans="1:45" ht="13.8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</row>
    <row r="912" spans="1:45" ht="13.8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</row>
    <row r="913" spans="1:45" ht="13.8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</row>
    <row r="914" spans="1:45" ht="13.8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</row>
    <row r="915" spans="1:45" ht="13.8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</row>
    <row r="916" spans="1:45" ht="13.8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</row>
    <row r="917" spans="1:45" ht="13.8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</row>
    <row r="918" spans="1:45" ht="13.8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</row>
    <row r="919" spans="1:45" ht="13.8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</row>
    <row r="920" spans="1:45" ht="13.8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</row>
    <row r="921" spans="1:45" ht="13.8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</row>
    <row r="922" spans="1:45" ht="13.8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</row>
    <row r="923" spans="1:45" ht="13.8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</row>
    <row r="924" spans="1:45" ht="13.8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</row>
    <row r="925" spans="1:45" ht="13.8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</row>
    <row r="926" spans="1:45" ht="13.8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</row>
    <row r="927" spans="1:45" ht="13.8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</row>
    <row r="928" spans="1:45" ht="13.8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</row>
    <row r="929" spans="1:45" ht="13.8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</row>
    <row r="930" spans="1:45" ht="13.8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</row>
    <row r="931" spans="1:45" ht="13.8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</row>
    <row r="932" spans="1:45" ht="13.8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</row>
    <row r="933" spans="1:45" ht="13.8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</row>
    <row r="934" spans="1:45" ht="13.8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</row>
    <row r="935" spans="1:45" ht="13.8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</row>
    <row r="936" spans="1:45" ht="13.8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</row>
    <row r="937" spans="1:45" ht="13.8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</row>
    <row r="938" spans="1:45" ht="13.8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</row>
    <row r="939" spans="1:45" ht="13.8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</row>
    <row r="940" spans="1:45" ht="13.8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</row>
    <row r="941" spans="1:45" ht="13.8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</row>
    <row r="942" spans="1:45" ht="13.8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</row>
    <row r="943" spans="1:45" ht="13.8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</row>
    <row r="944" spans="1:45" ht="13.8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</row>
    <row r="945" spans="1:45" ht="13.8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</row>
    <row r="946" spans="1:45" ht="13.8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</row>
    <row r="947" spans="1:45" ht="13.8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</row>
    <row r="948" spans="1:45" ht="13.8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</row>
    <row r="949" spans="1:45" ht="13.8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</row>
    <row r="950" spans="1:45" ht="13.8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</row>
    <row r="951" spans="1:45" ht="13.8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</row>
    <row r="952" spans="1:45" ht="13.8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</row>
    <row r="953" spans="1:45" ht="13.8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</row>
    <row r="954" spans="1:45" ht="13.8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</row>
    <row r="955" spans="1:45" ht="13.8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</row>
    <row r="956" spans="1:45" ht="13.8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</row>
    <row r="957" spans="1:45" ht="13.8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</row>
    <row r="958" spans="1:45" ht="13.8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</row>
    <row r="959" spans="1:45" ht="13.8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</row>
    <row r="960" spans="1:45" ht="13.8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</row>
    <row r="961" spans="1:45" ht="13.8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</row>
    <row r="962" spans="1:45" ht="13.8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</row>
    <row r="963" spans="1:45" ht="13.8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</row>
    <row r="964" spans="1:45" ht="13.8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</row>
    <row r="965" spans="1:45" ht="13.8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</row>
    <row r="966" spans="1:45" ht="13.8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</row>
    <row r="967" spans="1:45" ht="13.8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</row>
    <row r="968" spans="1:45" ht="13.8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</row>
    <row r="969" spans="1:45" ht="13.8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</row>
    <row r="970" spans="1:45" ht="13.8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</row>
    <row r="971" spans="1:45" ht="13.8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</row>
    <row r="972" spans="1:45" ht="13.8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</row>
    <row r="973" spans="1:45" ht="13.8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</row>
    <row r="974" spans="1:45" ht="13.8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</row>
    <row r="975" spans="1:45" ht="13.8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 spans="1:45" ht="13.8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</row>
    <row r="977" spans="1:45" ht="13.8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</row>
    <row r="978" spans="1:45" ht="13.8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</row>
    <row r="979" spans="1:45" ht="13.8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</row>
    <row r="980" spans="1:45" ht="13.8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</row>
    <row r="981" spans="1:45" ht="13.8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</row>
    <row r="982" spans="1:45" ht="13.8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</row>
    <row r="983" spans="1:45" ht="13.8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</row>
    <row r="984" spans="1:45" ht="13.8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</row>
    <row r="985" spans="1:45" ht="13.8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</row>
    <row r="986" spans="1:45" ht="13.8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</row>
    <row r="987" spans="1:45" ht="13.8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</row>
    <row r="988" spans="1:45" ht="13.8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</row>
    <row r="989" spans="1:45" ht="13.8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</row>
    <row r="990" spans="1:45" ht="13.8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</row>
    <row r="991" spans="1:45" ht="13.8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</row>
    <row r="992" spans="1:45" ht="13.8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</row>
    <row r="993" spans="1:45" ht="13.8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</row>
    <row r="994" spans="1:45" ht="13.8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</row>
    <row r="995" spans="1:45" ht="13.8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</row>
    <row r="996" spans="1:45" ht="13.8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</row>
    <row r="997" spans="1:45" ht="13.8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</row>
    <row r="998" spans="1:45" ht="13.8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</row>
    <row r="999" spans="1:45" ht="13.8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</row>
    <row r="1000" spans="1:45" ht="13.8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</row>
    <row r="1001" spans="1:45" ht="13.8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</row>
    <row r="1002" spans="1:45" ht="13.8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</row>
    <row r="1003" spans="1:45" ht="13.8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</row>
    <row r="1004" spans="1:45" ht="13.8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</row>
    <row r="1005" spans="1:45" ht="13.8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</row>
  </sheetData>
  <pageMargins left="0.7" right="0.7" top="0.75" bottom="0.75" header="0.3" footer="0.3"/>
  <pageSetup paperSize="9" orientation="portrait" horizontalDpi="0" verticalDpi="0" r:id="rId1"/>
  <headerFooter>
    <oddHeader>&amp;R&amp;"Arial"&amp;10&amp;KFF8C00 I N T E R N&amp;1#_x000D_</oddHeader>
    <oddFooter>&amp;L_x000D_&amp;1#&amp;"Arial"&amp;10&amp;KFF8C00 I N T E R N</oddFooter>
  </headerFooter>
  <ignoredErrors>
    <ignoredError sqref="C11 D11:F11 G11:J11" formulaRange="1"/>
    <ignoredError sqref="D19 C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7BB0-90B0-4CB5-AF4F-4D78E1F22F28}">
  <dimension ref="A1:C55"/>
  <sheetViews>
    <sheetView workbookViewId="0">
      <selection activeCell="G24" sqref="G24"/>
    </sheetView>
  </sheetViews>
  <sheetFormatPr baseColWidth="10" defaultRowHeight="13.2" x14ac:dyDescent="0.25"/>
  <cols>
    <col min="2" max="2" width="32.5546875" bestFit="1" customWidth="1"/>
    <col min="3" max="3" width="17.77734375" bestFit="1" customWidth="1"/>
  </cols>
  <sheetData>
    <row r="1" spans="1:3" ht="13.8" x14ac:dyDescent="0.25">
      <c r="A1" s="2" t="s">
        <v>0</v>
      </c>
      <c r="B1" s="7" t="s">
        <v>1</v>
      </c>
      <c r="C1" s="25" t="s">
        <v>65</v>
      </c>
    </row>
    <row r="2" spans="1:3" ht="13.8" x14ac:dyDescent="0.25">
      <c r="A2" s="2" t="s">
        <v>4</v>
      </c>
      <c r="B2" s="7" t="s">
        <v>5</v>
      </c>
      <c r="C2" s="2">
        <v>2024</v>
      </c>
    </row>
    <row r="3" spans="1:3" ht="13.8" x14ac:dyDescent="0.25">
      <c r="A3" s="9">
        <v>3015</v>
      </c>
      <c r="B3" s="10" t="s">
        <v>33</v>
      </c>
      <c r="C3" s="10"/>
    </row>
    <row r="4" spans="1:3" ht="13.8" x14ac:dyDescent="0.25">
      <c r="A4" s="12">
        <v>3100</v>
      </c>
      <c r="B4" s="13" t="s">
        <v>6</v>
      </c>
      <c r="C4" s="12">
        <v>1000</v>
      </c>
    </row>
    <row r="5" spans="1:3" ht="13.8" x14ac:dyDescent="0.25">
      <c r="A5" s="9">
        <v>3110</v>
      </c>
      <c r="B5" s="10" t="s">
        <v>34</v>
      </c>
      <c r="C5" s="21"/>
    </row>
    <row r="6" spans="1:3" ht="13.8" x14ac:dyDescent="0.25">
      <c r="A6" s="12">
        <v>3120</v>
      </c>
      <c r="B6" s="13" t="s">
        <v>35</v>
      </c>
      <c r="C6" s="13"/>
    </row>
    <row r="7" spans="1:3" ht="13.8" x14ac:dyDescent="0.25">
      <c r="A7" s="9">
        <v>3170</v>
      </c>
      <c r="B7" s="10" t="s">
        <v>26</v>
      </c>
      <c r="C7" s="9">
        <v>60000</v>
      </c>
    </row>
    <row r="8" spans="1:3" ht="13.8" x14ac:dyDescent="0.25">
      <c r="A8" s="18"/>
      <c r="B8" s="19" t="s">
        <v>36</v>
      </c>
      <c r="C8" s="18">
        <f t="shared" ref="C8" si="0">SUM(C3:C7)</f>
        <v>61000</v>
      </c>
    </row>
    <row r="9" spans="1:3" ht="13.8" x14ac:dyDescent="0.25">
      <c r="A9" s="9"/>
      <c r="B9" s="10"/>
      <c r="C9" s="10"/>
    </row>
    <row r="10" spans="1:3" ht="13.8" x14ac:dyDescent="0.25">
      <c r="A10" s="12">
        <v>3440</v>
      </c>
      <c r="B10" s="13" t="s">
        <v>7</v>
      </c>
      <c r="C10" s="13"/>
    </row>
    <row r="11" spans="1:3" ht="13.8" x14ac:dyDescent="0.25">
      <c r="A11" s="9">
        <v>3460</v>
      </c>
      <c r="B11" s="10" t="s">
        <v>8</v>
      </c>
      <c r="C11" s="9">
        <v>10000</v>
      </c>
    </row>
    <row r="12" spans="1:3" ht="13.8" x14ac:dyDescent="0.25">
      <c r="A12" s="12">
        <v>3491</v>
      </c>
      <c r="B12" s="13" t="s">
        <v>40</v>
      </c>
      <c r="C12" s="13"/>
    </row>
    <row r="13" spans="1:3" ht="13.8" x14ac:dyDescent="0.25">
      <c r="A13" s="9">
        <v>3923</v>
      </c>
      <c r="B13" s="10" t="s">
        <v>9</v>
      </c>
      <c r="C13" s="10"/>
    </row>
    <row r="14" spans="1:3" ht="13.8" x14ac:dyDescent="0.25">
      <c r="A14" s="12">
        <v>3925</v>
      </c>
      <c r="B14" s="13" t="s">
        <v>41</v>
      </c>
      <c r="C14" s="12">
        <v>4000</v>
      </c>
    </row>
    <row r="15" spans="1:3" ht="13.8" x14ac:dyDescent="0.25">
      <c r="A15" s="9">
        <v>3990</v>
      </c>
      <c r="B15" s="10" t="s">
        <v>10</v>
      </c>
      <c r="C15" s="10"/>
    </row>
    <row r="16" spans="1:3" ht="13.8" x14ac:dyDescent="0.25">
      <c r="A16" s="15"/>
      <c r="B16" s="16" t="s">
        <v>11</v>
      </c>
      <c r="C16" s="22">
        <f>SUM(C10:C15)+C8</f>
        <v>75000</v>
      </c>
    </row>
    <row r="17" spans="1:3" ht="13.8" x14ac:dyDescent="0.25">
      <c r="A17" s="10"/>
      <c r="B17" s="10"/>
      <c r="C17" s="10"/>
    </row>
    <row r="18" spans="1:3" ht="13.8" x14ac:dyDescent="0.25">
      <c r="A18" s="12">
        <v>4100</v>
      </c>
      <c r="B18" s="13" t="s">
        <v>12</v>
      </c>
      <c r="C18" s="13"/>
    </row>
    <row r="19" spans="1:3" ht="13.8" x14ac:dyDescent="0.25">
      <c r="A19" s="9">
        <v>4500</v>
      </c>
      <c r="B19" s="10" t="s">
        <v>43</v>
      </c>
      <c r="C19" s="9">
        <v>1000</v>
      </c>
    </row>
    <row r="20" spans="1:3" ht="13.8" x14ac:dyDescent="0.25">
      <c r="A20" s="15"/>
      <c r="B20" s="7" t="s">
        <v>28</v>
      </c>
      <c r="C20" s="22">
        <f t="shared" ref="C20" si="1">SUM(C18:C19)</f>
        <v>1000</v>
      </c>
    </row>
    <row r="21" spans="1:3" ht="13.8" x14ac:dyDescent="0.25">
      <c r="A21" s="10"/>
      <c r="B21" s="10"/>
      <c r="C21" s="10"/>
    </row>
    <row r="22" spans="1:3" ht="13.8" x14ac:dyDescent="0.25">
      <c r="A22" s="9">
        <v>5000</v>
      </c>
      <c r="B22" s="10" t="s">
        <v>44</v>
      </c>
      <c r="C22" s="10">
        <v>1000</v>
      </c>
    </row>
    <row r="23" spans="1:3" ht="13.8" x14ac:dyDescent="0.25">
      <c r="A23" s="15"/>
      <c r="B23" s="7" t="s">
        <v>29</v>
      </c>
      <c r="C23" s="22">
        <v>1000</v>
      </c>
    </row>
    <row r="24" spans="1:3" ht="13.8" x14ac:dyDescent="0.25">
      <c r="A24" s="10"/>
      <c r="B24" s="10"/>
      <c r="C24" s="10"/>
    </row>
    <row r="25" spans="1:3" ht="13.8" x14ac:dyDescent="0.25">
      <c r="A25" s="12">
        <v>6010</v>
      </c>
      <c r="B25" s="13" t="s">
        <v>27</v>
      </c>
      <c r="C25" s="26">
        <v>18000</v>
      </c>
    </row>
    <row r="26" spans="1:3" ht="13.8" x14ac:dyDescent="0.25">
      <c r="A26" s="9">
        <v>6400</v>
      </c>
      <c r="B26" s="10" t="s">
        <v>45</v>
      </c>
      <c r="C26" s="10"/>
    </row>
    <row r="27" spans="1:3" ht="13.8" x14ac:dyDescent="0.25">
      <c r="A27" s="12">
        <v>6540</v>
      </c>
      <c r="B27" s="13" t="s">
        <v>37</v>
      </c>
      <c r="C27" s="12">
        <v>1500</v>
      </c>
    </row>
    <row r="28" spans="1:3" ht="13.8" x14ac:dyDescent="0.25">
      <c r="A28" s="9">
        <v>6590</v>
      </c>
      <c r="B28" s="10" t="s">
        <v>13</v>
      </c>
      <c r="C28" s="10"/>
    </row>
    <row r="29" spans="1:3" ht="13.8" x14ac:dyDescent="0.25">
      <c r="A29" s="12">
        <v>6705</v>
      </c>
      <c r="B29" s="13" t="s">
        <v>14</v>
      </c>
      <c r="C29" s="12">
        <v>5000</v>
      </c>
    </row>
    <row r="30" spans="1:3" ht="13.8" x14ac:dyDescent="0.25">
      <c r="A30" s="9">
        <v>6785</v>
      </c>
      <c r="B30" s="10" t="s">
        <v>46</v>
      </c>
      <c r="C30" s="10"/>
    </row>
    <row r="31" spans="1:3" ht="13.8" x14ac:dyDescent="0.25">
      <c r="A31" s="12">
        <v>6800</v>
      </c>
      <c r="B31" s="13" t="s">
        <v>15</v>
      </c>
      <c r="C31" s="12">
        <v>500</v>
      </c>
    </row>
    <row r="32" spans="1:3" ht="13.8" x14ac:dyDescent="0.25">
      <c r="A32" s="9">
        <v>6860</v>
      </c>
      <c r="B32" s="10" t="s">
        <v>16</v>
      </c>
      <c r="C32" s="9">
        <v>5000</v>
      </c>
    </row>
    <row r="33" spans="1:3" ht="13.8" x14ac:dyDescent="0.25">
      <c r="A33" s="18"/>
      <c r="B33" s="19"/>
      <c r="C33" s="18">
        <f>SUM(C25:C32)</f>
        <v>30000</v>
      </c>
    </row>
    <row r="34" spans="1:3" ht="13.8" x14ac:dyDescent="0.25">
      <c r="A34" s="9"/>
      <c r="B34" s="10"/>
      <c r="C34" s="9"/>
    </row>
    <row r="35" spans="1:3" ht="13.8" x14ac:dyDescent="0.25">
      <c r="A35" s="12">
        <v>7110</v>
      </c>
      <c r="B35" s="13" t="s">
        <v>47</v>
      </c>
      <c r="C35" s="13"/>
    </row>
    <row r="36" spans="1:3" ht="13.8" x14ac:dyDescent="0.25">
      <c r="A36" s="9">
        <v>7140</v>
      </c>
      <c r="B36" s="10" t="s">
        <v>48</v>
      </c>
      <c r="C36" s="10"/>
    </row>
    <row r="37" spans="1:3" ht="13.8" x14ac:dyDescent="0.25">
      <c r="A37" s="12">
        <v>7145</v>
      </c>
      <c r="B37" s="13" t="s">
        <v>49</v>
      </c>
      <c r="C37" s="13"/>
    </row>
    <row r="38" spans="1:3" ht="13.8" x14ac:dyDescent="0.25">
      <c r="A38" s="9">
        <v>7300</v>
      </c>
      <c r="B38" s="10" t="s">
        <v>50</v>
      </c>
      <c r="C38" s="10"/>
    </row>
    <row r="39" spans="1:3" ht="13.8" x14ac:dyDescent="0.25">
      <c r="A39" s="12">
        <v>7320</v>
      </c>
      <c r="B39" s="13" t="s">
        <v>17</v>
      </c>
      <c r="C39" s="12"/>
    </row>
    <row r="40" spans="1:3" ht="13.8" x14ac:dyDescent="0.25">
      <c r="A40" s="9">
        <v>7330</v>
      </c>
      <c r="B40" s="10" t="s">
        <v>51</v>
      </c>
      <c r="C40" s="9">
        <v>40000</v>
      </c>
    </row>
    <row r="41" spans="1:3" ht="13.8" x14ac:dyDescent="0.25">
      <c r="A41" s="12">
        <v>7410</v>
      </c>
      <c r="B41" s="13" t="s">
        <v>18</v>
      </c>
      <c r="C41" s="12">
        <v>2250</v>
      </c>
    </row>
    <row r="42" spans="1:3" ht="13.8" x14ac:dyDescent="0.25">
      <c r="A42" s="9">
        <v>7430</v>
      </c>
      <c r="B42" s="10" t="s">
        <v>19</v>
      </c>
      <c r="C42" s="9">
        <v>5000</v>
      </c>
    </row>
    <row r="43" spans="1:3" ht="13.8" x14ac:dyDescent="0.25">
      <c r="A43" s="12">
        <v>7440</v>
      </c>
      <c r="B43" s="13" t="s">
        <v>20</v>
      </c>
      <c r="C43" s="12">
        <v>20000</v>
      </c>
    </row>
    <row r="44" spans="1:3" ht="13.8" x14ac:dyDescent="0.25">
      <c r="A44" s="9">
        <v>7610</v>
      </c>
      <c r="B44" s="10" t="s">
        <v>21</v>
      </c>
      <c r="C44" s="9">
        <v>4500</v>
      </c>
    </row>
    <row r="45" spans="1:3" ht="13.8" x14ac:dyDescent="0.25">
      <c r="A45" s="12">
        <v>7770</v>
      </c>
      <c r="B45" s="13" t="s">
        <v>32</v>
      </c>
      <c r="C45" s="12">
        <v>1000</v>
      </c>
    </row>
    <row r="46" spans="1:3" ht="13.8" x14ac:dyDescent="0.25">
      <c r="A46" s="9">
        <v>7791</v>
      </c>
      <c r="B46" s="10" t="s">
        <v>22</v>
      </c>
      <c r="C46" s="9">
        <v>1000</v>
      </c>
    </row>
    <row r="47" spans="1:3" ht="13.8" x14ac:dyDescent="0.25">
      <c r="A47" s="15"/>
      <c r="B47" s="7" t="s">
        <v>30</v>
      </c>
      <c r="C47" s="22">
        <f t="shared" ref="C47" si="2">SUM(C35:C46)</f>
        <v>73750</v>
      </c>
    </row>
    <row r="48" spans="1:3" ht="13.8" x14ac:dyDescent="0.25">
      <c r="A48" s="15"/>
      <c r="B48" s="15"/>
      <c r="C48" s="15"/>
    </row>
    <row r="49" spans="1:3" ht="13.8" x14ac:dyDescent="0.25">
      <c r="A49" s="15"/>
      <c r="B49" s="7" t="s">
        <v>23</v>
      </c>
      <c r="C49" s="22">
        <f t="shared" ref="C49" si="3">SUM(C47+C33+C23+C20)</f>
        <v>105750</v>
      </c>
    </row>
    <row r="50" spans="1:3" ht="13.8" x14ac:dyDescent="0.25">
      <c r="A50" s="15"/>
      <c r="B50" s="15"/>
      <c r="C50" s="15"/>
    </row>
    <row r="51" spans="1:3" ht="13.8" x14ac:dyDescent="0.25">
      <c r="A51" s="15"/>
      <c r="B51" s="7" t="s">
        <v>24</v>
      </c>
      <c r="C51" s="22">
        <f>SUM(C16-C49)</f>
        <v>-30750</v>
      </c>
    </row>
    <row r="52" spans="1:3" ht="13.8" x14ac:dyDescent="0.25">
      <c r="A52" s="10"/>
      <c r="B52" s="10"/>
      <c r="C52" s="10"/>
    </row>
    <row r="53" spans="1:3" ht="13.8" x14ac:dyDescent="0.25">
      <c r="A53" s="15"/>
      <c r="B53" s="15" t="s">
        <v>31</v>
      </c>
      <c r="C53" s="15"/>
    </row>
    <row r="54" spans="1:3" ht="13.8" x14ac:dyDescent="0.25">
      <c r="A54" s="10"/>
      <c r="B54" s="10"/>
      <c r="C54" s="10"/>
    </row>
    <row r="55" spans="1:3" ht="13.8" x14ac:dyDescent="0.25">
      <c r="A55" s="10"/>
      <c r="B55" s="7" t="s">
        <v>25</v>
      </c>
      <c r="C55" s="22">
        <f t="shared" ref="C55" si="4">C51</f>
        <v>-30750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Orientering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Moen</dc:creator>
  <cp:lastModifiedBy>Hans A. Skjevdal</cp:lastModifiedBy>
  <cp:lastPrinted>2025-03-03T11:00:11Z</cp:lastPrinted>
  <dcterms:created xsi:type="dcterms:W3CDTF">2024-01-08T18:54:15Z</dcterms:created>
  <dcterms:modified xsi:type="dcterms:W3CDTF">2025-03-04T08:34:36Z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1ea76c-7944-4b49-8aa5-a105a354bd55_Enabled">
    <vt:lpwstr>true</vt:lpwstr>
  </property>
  <property fmtid="{D5CDD505-2E9C-101B-9397-08002B2CF9AE}" pid="3" name="MSIP_Label_711ea76c-7944-4b49-8aa5-a105a354bd55_SetDate">
    <vt:lpwstr>2024-01-08T18:53:42Z</vt:lpwstr>
  </property>
  <property fmtid="{D5CDD505-2E9C-101B-9397-08002B2CF9AE}" pid="4" name="MSIP_Label_711ea76c-7944-4b49-8aa5-a105a354bd55_Method">
    <vt:lpwstr>Standard</vt:lpwstr>
  </property>
  <property fmtid="{D5CDD505-2E9C-101B-9397-08002B2CF9AE}" pid="5" name="MSIP_Label_711ea76c-7944-4b49-8aa5-a105a354bd55_Name">
    <vt:lpwstr>711ea76c-7944-4b49-8aa5-a105a354bd55</vt:lpwstr>
  </property>
  <property fmtid="{D5CDD505-2E9C-101B-9397-08002B2CF9AE}" pid="6" name="MSIP_Label_711ea76c-7944-4b49-8aa5-a105a354bd55_SiteId">
    <vt:lpwstr>6ee535f2-3064-4ac9-81d8-4ceb2ff790c6</vt:lpwstr>
  </property>
  <property fmtid="{D5CDD505-2E9C-101B-9397-08002B2CF9AE}" pid="7" name="MSIP_Label_711ea76c-7944-4b49-8aa5-a105a354bd55_ActionId">
    <vt:lpwstr>006d4215-91ee-46cf-932f-62448a2ab0fc</vt:lpwstr>
  </property>
  <property fmtid="{D5CDD505-2E9C-101B-9397-08002B2CF9AE}" pid="8" name="MSIP_Label_711ea76c-7944-4b49-8aa5-a105a354bd55_ContentBits">
    <vt:lpwstr>3</vt:lpwstr>
  </property>
</Properties>
</file>